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uba--zhang\Desktop\"/>
    </mc:Choice>
  </mc:AlternateContent>
  <xr:revisionPtr revIDLastSave="0" documentId="8_{158E5DD6-9931-4C91-B9A5-4DC5012ACC28}" xr6:coauthVersionLast="45" xr6:coauthVersionMax="45" xr10:uidLastSave="{00000000-0000-0000-0000-000000000000}"/>
  <bookViews>
    <workbookView xWindow="-120" yWindow="-120" windowWidth="29040" windowHeight="15840" tabRatio="896" xr2:uid="{00000000-000D-0000-FFFF-FFFF00000000}"/>
  </bookViews>
  <sheets>
    <sheet name="安播中心维修改造计划" sheetId="16" r:id="rId1"/>
    <sheet name="HP" sheetId="3" state="hidden" r:id="rId2"/>
    <sheet name="dell" sheetId="6" state="hidden" r:id="rId3"/>
    <sheet name="华为（CS）" sheetId="4" state="hidden" r:id="rId4"/>
    <sheet name="Sheet5" sheetId="7" state="hidden" r:id="rId5"/>
    <sheet name="Sheet1" sheetId="8" state="hidden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1" i="8" l="1"/>
  <c r="D10" i="4"/>
  <c r="L5" i="4"/>
  <c r="M5" i="4" s="1"/>
  <c r="G5" i="4"/>
  <c r="L4" i="4"/>
  <c r="G4" i="4"/>
  <c r="L3" i="4"/>
  <c r="G3" i="4"/>
  <c r="L2" i="4"/>
  <c r="L6" i="4" s="1"/>
  <c r="F2" i="4"/>
  <c r="G2" i="4" s="1"/>
  <c r="L5" i="6"/>
  <c r="M5" i="6" s="1"/>
  <c r="G5" i="6"/>
  <c r="L4" i="6"/>
  <c r="G4" i="6"/>
  <c r="M3" i="6"/>
  <c r="L3" i="6"/>
  <c r="L2" i="6"/>
  <c r="M2" i="6" s="1"/>
  <c r="G2" i="6"/>
  <c r="G6" i="6" s="1"/>
  <c r="G6" i="3"/>
  <c r="L5" i="3"/>
  <c r="G5" i="3"/>
  <c r="M5" i="3" s="1"/>
  <c r="L4" i="3"/>
  <c r="G4" i="3"/>
  <c r="M4" i="3" s="1"/>
  <c r="L3" i="3"/>
  <c r="G3" i="3"/>
  <c r="M3" i="3" s="1"/>
  <c r="L2" i="3"/>
  <c r="L6" i="3" s="1"/>
  <c r="M6" i="3" s="1"/>
  <c r="K2" i="3"/>
  <c r="G2" i="3"/>
  <c r="M3" i="4" l="1"/>
  <c r="M4" i="6"/>
  <c r="M4" i="4"/>
  <c r="L7" i="3"/>
  <c r="G6" i="4"/>
  <c r="M6" i="4" s="1"/>
  <c r="M2" i="4"/>
  <c r="M2" i="3"/>
  <c r="L6" i="6"/>
  <c r="M6" i="6" s="1"/>
</calcChain>
</file>

<file path=xl/sharedStrings.xml><?xml version="1.0" encoding="utf-8"?>
<sst xmlns="http://schemas.openxmlformats.org/spreadsheetml/2006/main" count="192" uniqueCount="124">
  <si>
    <t>序号</t>
  </si>
  <si>
    <t>产品名称</t>
  </si>
  <si>
    <t>产品型号</t>
  </si>
  <si>
    <t>产品描述</t>
  </si>
  <si>
    <t>单位</t>
  </si>
  <si>
    <t>数量</t>
  </si>
  <si>
    <t>备注</t>
  </si>
  <si>
    <t>一、安播中心机房改扩建工程设备清单</t>
  </si>
  <si>
    <t>块</t>
  </si>
  <si>
    <t>米</t>
  </si>
  <si>
    <t>采用国产优质品牌</t>
  </si>
  <si>
    <t>台</t>
  </si>
  <si>
    <t>套</t>
  </si>
  <si>
    <t>个</t>
  </si>
  <si>
    <t>合计</t>
  </si>
  <si>
    <t>监控主机</t>
  </si>
  <si>
    <t>含材料</t>
  </si>
  <si>
    <t>单价</t>
  </si>
  <si>
    <t>流媒体服务器</t>
  </si>
  <si>
    <t>16端口千兆以太网光口(SFP)+4端口千兆以太网Combo口+2端口万兆以太网光口(SFP+)模块</t>
  </si>
  <si>
    <t>名称</t>
  </si>
  <si>
    <t>型号</t>
  </si>
  <si>
    <t>配置</t>
  </si>
  <si>
    <t>质保</t>
  </si>
  <si>
    <t>CB单价</t>
  </si>
  <si>
    <t>CB合计</t>
  </si>
  <si>
    <t>毛利率</t>
  </si>
  <si>
    <t>HP ProLiant DL80 Gen</t>
  </si>
  <si>
    <t xml:space="preserve">2U高度、机架式，4盘位 SATA型号，2个Intel Xeon E5-2603v3 处理器; 16GB DDR4内存;主板集成 iLO Management Engine (iLO4)远程管理芯片; 5个 PCIe 插槽; 配置4个4T 6G 3.5in SATA、1块 HP Smart Array B140i智能阵列控制器，支持RAID 0/1/5; 集成双端口千兆网络适配器，900W双电源, 标配便捷滑动安装导轨; </t>
  </si>
  <si>
    <t>3年</t>
  </si>
  <si>
    <t>网络模块</t>
  </si>
  <si>
    <t>华三SAP-20GE2XP</t>
  </si>
  <si>
    <t>1年</t>
  </si>
  <si>
    <t>普通数字机顶盒</t>
  </si>
  <si>
    <t>高级数字机顶盒</t>
  </si>
  <si>
    <t>毛利</t>
  </si>
  <si>
    <t>dell RD450</t>
  </si>
  <si>
    <t>R730 2xE5-2620v4,8GB*2 DDR4,8x3.5"盘位，4TB*4 SATA, H330,750W*2，DVD 4口网卡*2，2U机架式</t>
  </si>
  <si>
    <t>DELL I5459一体机/R5848S(I5-6400T/8G/1T/DRW/GT930-4G/W10)</t>
  </si>
  <si>
    <t>华为 RH2288V3</t>
  </si>
  <si>
    <t>2颗Intel Xeon E5-2600V3系列处理器；16GB DDR4，可支持16个内存插槽,4块4T SATA 6GB/s热拔插硬盘，最大可支持12块3.5inch SAS/SATA热插拔硬盘；标配2*GE以太网卡;；标配2个PCIe3.0 x8插槽，N+1个冗余系统风扇；5个USB（前面2个，后面2个，1个内置）；集成BMC管理模块，支持华为iMana，支持IPMI、SOL、KVM Over IP、虚拟媒体等管理特性，对外提供1个10/100Mbps RJ45管理网口；无DVD；带导轨；2U机架式；华为RAID卡 SR120 SAS/SATA RAID卡,RAID0,1,1E,0 Cache(LSI23）；双460W电源模块。</t>
  </si>
  <si>
    <t>PTV-8098</t>
  </si>
  <si>
    <t>TVOS,符合中国移动、中国联通以及中国电信智能机顶盒相关规范，采用海思Hi3798M主芯片，高性能的4核处理器，芯片集成HD编解码器、3D GPU(图形处理器)、3路USB2.0、2路10/100M Ethernet MAC等，支持硬件1080P的H.264编码，支持H.265解码，支持2K*4K超清分辨率输出。具有高性能的3D加速引擎，支持多屏互动，低功耗，真待机，是一款功能强大、性价比高的IP网络4K智能机顶盒。</t>
  </si>
  <si>
    <t>SFP</t>
  </si>
  <si>
    <t>普通监管单元</t>
  </si>
  <si>
    <t>DVT-7078</t>
  </si>
  <si>
    <t>高清地面机顶盒，产品概述： 符合国标DTMB标准，采用HI3716MV310主芯片，高性能CPU,内嵌USB2.0 MAC,集成国内主流CA，支持电视网站、EPG(电子节目指南)、在线升级、自动PAL/NTSC等基本功能，是一款支持AVS+高清解码的高清地面数字电视机顶盒。</t>
  </si>
  <si>
    <t>九州</t>
  </si>
  <si>
    <t>高级监管单元</t>
  </si>
  <si>
    <t>产品概述：  符合中国移动、中国联通以及中国电信智能机顶盒相关规范，采用海思Hi3798M主芯片，高性能的4核处理器，芯片集成HD编解码器、3D GPU(图形处理器)、3路USB2.0、2路10/100M Ethernet MAC等，支持硬件1080P的H.264编码，支持H.265解码，支持2K*4K超清分辨率输出。具有高性能的3D加速引擎，支持多屏互动，低功耗，真待机，是一款功能强大、性价比高的IP网络4K智能机顶盒。</t>
  </si>
  <si>
    <t>H3C S1224</t>
  </si>
  <si>
    <t>￥653至1628</t>
  </si>
  <si>
    <t>H3C S5120-28P-SI</t>
  </si>
  <si>
    <t>2500-4992</t>
  </si>
  <si>
    <t>1块</t>
  </si>
  <si>
    <t>F904T</t>
  </si>
  <si>
    <t>机房场地装修</t>
    <phoneticPr fontId="10" type="noConversion"/>
  </si>
  <si>
    <r>
      <t>*</t>
    </r>
    <r>
      <rPr>
        <b/>
        <sz val="9"/>
        <rFont val="微软雅黑"/>
        <family val="2"/>
        <charset val="134"/>
      </rPr>
      <t>动环监控系统</t>
    </r>
    <phoneticPr fontId="10" type="noConversion"/>
  </si>
  <si>
    <t>维谛配套</t>
    <phoneticPr fontId="10" type="noConversion"/>
  </si>
  <si>
    <t>总线路增容变更</t>
    <phoneticPr fontId="10" type="noConversion"/>
  </si>
  <si>
    <t>套</t>
    <phoneticPr fontId="10" type="noConversion"/>
  </si>
  <si>
    <t>管理工具包</t>
    <phoneticPr fontId="13" type="noConversion"/>
  </si>
  <si>
    <t>照明工具包</t>
    <phoneticPr fontId="13" type="noConversion"/>
  </si>
  <si>
    <t>管控屏包</t>
    <phoneticPr fontId="13" type="noConversion"/>
  </si>
  <si>
    <t>含1台RDU-A G2采集器、6个温湿度传感器、2盏声光告警灯、1个红外探测器、2条10m带式水浸、1个8DOAO、1个4DI、1个顶板状态门磁、1个开启控制盒、2个顶部开启按钮、2个顶部开启按钮防护盖、1套顶部开启成套线缆等</t>
  </si>
  <si>
    <t>含1个照明控制器、1个翘板开关、1套照明线缆</t>
  </si>
  <si>
    <t>含1个管控屏、1套管控屏线缆</t>
  </si>
  <si>
    <t xml:space="preserve">ID卡读卡器 </t>
  </si>
  <si>
    <t xml:space="preserve">IP门禁控制器 </t>
  </si>
  <si>
    <t xml:space="preserve">ID卡 </t>
  </si>
  <si>
    <t xml:space="preserve">出门按钮 </t>
  </si>
  <si>
    <t xml:space="preserve">ID卡发卡器 </t>
  </si>
  <si>
    <t xml:space="preserve">POE网络高清红外半球 </t>
  </si>
  <si>
    <t xml:space="preserve">标准8路NVR </t>
  </si>
  <si>
    <t xml:space="preserve">2T硬盘 </t>
  </si>
  <si>
    <t xml:space="preserve">POE智能交换机 </t>
  </si>
  <si>
    <t>读卡型处理器，对用户ID卡的信息进行验证。配套门禁控制箱使用，每套门的进门处配置。尺寸：112（高）×44（宽）×18（厚）（mm）</t>
  </si>
  <si>
    <t>门禁RFID卡，厚度1mm，用于识别使用者的合法性。根据用户要求数量选配</t>
  </si>
  <si>
    <t>不锈钢出门按钮，配套门禁使用，每套门出门处配置，无需身份验证，尺寸91×28，适合空心门框</t>
  </si>
  <si>
    <t>ID卡发卡器(USB接口)</t>
  </si>
  <si>
    <t>POE网络高清红外半球，1/3" CMOS 200万像素2.7mm-9mm@F1.2手动变焦自动光圈1600*1200 20米红外防水防暴，标配电源，带SD卡接口，DC12V/PoE，吸顶（如有其他安装要求，请选配对应支架）</t>
  </si>
  <si>
    <t>标准8路NVR，支持8路D1网络视频输入/1U高度/可插2块SATA硬盘/硬盘容量最高支持4T/DC12V供电，19英寸机架安装，标准8路D1格式视频，4T硬盘空间可存储30天</t>
  </si>
  <si>
    <t>2T硬盘，希捷2T监控专用SATA硬盘</t>
  </si>
  <si>
    <t>POE智能交换机</t>
  </si>
  <si>
    <t>空调改造</t>
    <phoneticPr fontId="10" type="noConversion"/>
  </si>
  <si>
    <t>项</t>
    <phoneticPr fontId="10" type="noConversion"/>
  </si>
  <si>
    <t>拆除、粉饰办公室、调度室</t>
    <phoneticPr fontId="10" type="noConversion"/>
  </si>
  <si>
    <t>数据采集单元RDU-A G2，支持双电源输入，最多16个智能设备，32个传感器，2路视频，需与一期联动管理</t>
    <phoneticPr fontId="10" type="noConversion"/>
  </si>
  <si>
    <t>项</t>
    <phoneticPr fontId="10" type="noConversion"/>
  </si>
  <si>
    <t>施工设计</t>
    <phoneticPr fontId="10" type="noConversion"/>
  </si>
  <si>
    <r>
      <t>*</t>
    </r>
    <r>
      <rPr>
        <b/>
        <sz val="9"/>
        <rFont val="微软雅黑"/>
        <family val="2"/>
        <charset val="134"/>
      </rPr>
      <t>配电及中央空调系统改扩</t>
    </r>
    <phoneticPr fontId="10" type="noConversion"/>
  </si>
  <si>
    <t>设计效果图12张、施工图、水电设计图</t>
    <phoneticPr fontId="10" type="noConversion"/>
  </si>
  <si>
    <t>设计效果图12张、施工图一套、水电设计图一套</t>
    <phoneticPr fontId="10" type="noConversion"/>
  </si>
  <si>
    <r>
      <t>*</t>
    </r>
    <r>
      <rPr>
        <b/>
        <sz val="9"/>
        <rFont val="微软雅黑"/>
        <family val="2"/>
        <charset val="134"/>
      </rPr>
      <t>配套设备</t>
    </r>
    <phoneticPr fontId="10" type="noConversion"/>
  </si>
  <si>
    <t>电子显示屏</t>
    <phoneticPr fontId="10" type="noConversion"/>
  </si>
  <si>
    <t>套</t>
    <phoneticPr fontId="10" type="noConversion"/>
  </si>
  <si>
    <t>小型会议音响系统</t>
    <phoneticPr fontId="10" type="noConversion"/>
  </si>
  <si>
    <t>真皮会议椅</t>
    <phoneticPr fontId="10" type="noConversion"/>
  </si>
  <si>
    <t>项</t>
    <phoneticPr fontId="10" type="noConversion"/>
  </si>
  <si>
    <t>80吋显示屏</t>
    <phoneticPr fontId="10" type="noConversion"/>
  </si>
  <si>
    <t>多媒体展示大厅改造</t>
    <phoneticPr fontId="10" type="noConversion"/>
  </si>
  <si>
    <t>项</t>
    <phoneticPr fontId="10" type="noConversion"/>
  </si>
  <si>
    <t>中心服务器机房改造</t>
    <phoneticPr fontId="10" type="noConversion"/>
  </si>
  <si>
    <t>电梯厅改造</t>
    <phoneticPr fontId="10" type="noConversion"/>
  </si>
  <si>
    <t>门厅改造</t>
    <phoneticPr fontId="10" type="noConversion"/>
  </si>
  <si>
    <t>走道改造</t>
    <phoneticPr fontId="10" type="noConversion"/>
  </si>
  <si>
    <t>办公室改造</t>
    <phoneticPr fontId="10" type="noConversion"/>
  </si>
  <si>
    <t>液晶显示屏升降器</t>
    <phoneticPr fontId="10" type="noConversion"/>
  </si>
  <si>
    <t>套</t>
    <phoneticPr fontId="10" type="noConversion"/>
  </si>
  <si>
    <t>投影仪</t>
    <phoneticPr fontId="10" type="noConversion"/>
  </si>
  <si>
    <t>风量：1000立方米/小时，额定功率1kw，热交换。（远大、海信、松下等品牌可选）</t>
    <phoneticPr fontId="10" type="noConversion"/>
  </si>
  <si>
    <t>办公室桌椅</t>
    <phoneticPr fontId="10" type="noConversion"/>
  </si>
  <si>
    <t>含19套普通工位，两套1.6标准办公室布置，会议室沙发更换</t>
    <phoneticPr fontId="10" type="noConversion"/>
  </si>
  <si>
    <t>EPSON，明基等品牌可选</t>
    <phoneticPr fontId="10" type="noConversion"/>
  </si>
  <si>
    <t>100W吸顶音箱，话筒前级音频处理器，专业级功放，2编组12路调音台，时序器，专业级台面话筒两套，专业级耳麦两套及其他配件。专业级视图设计。</t>
    <phoneticPr fontId="10" type="noConversion"/>
  </si>
  <si>
    <t>含办公室布局调整（一大两小，办公室中央空调调整等）</t>
    <phoneticPr fontId="10" type="noConversion"/>
  </si>
  <si>
    <t>按设计施工图施工</t>
  </si>
  <si>
    <t>按设计施工图施工</t>
    <phoneticPr fontId="10" type="noConversion"/>
  </si>
  <si>
    <t>新风系统</t>
    <phoneticPr fontId="10" type="noConversion"/>
  </si>
  <si>
    <t>项目设备清单明细</t>
    <phoneticPr fontId="10" type="noConversion"/>
  </si>
  <si>
    <t>全钢防静电地板/含支架</t>
    <phoneticPr fontId="10" type="noConversion"/>
  </si>
  <si>
    <t>物业报备</t>
    <phoneticPr fontId="10" type="noConversion"/>
  </si>
  <si>
    <t>消防改造</t>
    <phoneticPr fontId="10" type="noConversion"/>
  </si>
  <si>
    <t>项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</si>
</sst>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\¥#,##0;\¥\-#,##0"/>
    <numFmt numFmtId="178" formatCode="#,##0.00_ "/>
    <numFmt numFmtId="179" formatCode="#,##0_ "/>
  </numFmts>
  <fonts count="16">
    <font>
      <sz val="11"/>
      <color theme="1"/>
      <name val="宋体"/>
      <charset val="134"/>
      <scheme val="minor"/>
    </font>
    <font>
      <sz val="9"/>
      <color theme="1"/>
      <name val="微软雅黑"/>
      <family val="2"/>
      <charset val="134"/>
    </font>
    <font>
      <b/>
      <sz val="9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name val="微软雅黑"/>
      <family val="2"/>
      <charset val="134"/>
    </font>
    <font>
      <sz val="1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color indexed="8"/>
      <name val="微软雅黑"/>
      <family val="2"/>
      <charset val="134"/>
    </font>
    <font>
      <b/>
      <sz val="14"/>
      <color theme="1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0"/>
      <name val="微软雅黑"/>
      <family val="2"/>
      <charset val="134"/>
    </font>
    <font>
      <sz val="9"/>
      <color rgb="FFFF0000"/>
      <name val="微软雅黑"/>
      <family val="2"/>
      <charset val="134"/>
    </font>
    <font>
      <sz val="9"/>
      <name val="宋体"/>
      <family val="3"/>
      <charset val="134"/>
    </font>
    <font>
      <sz val="11"/>
      <color theme="1"/>
      <name val="宋体"/>
      <family val="2"/>
      <scheme val="minor"/>
    </font>
    <font>
      <sz val="9"/>
      <color theme="0"/>
      <name val="微软雅黑"/>
      <family val="2"/>
      <charset val="134"/>
    </font>
  </fonts>
  <fills count="6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14" fillId="0" borderId="0"/>
  </cellStyleXfs>
  <cellXfs count="6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lef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>
      <alignment vertical="center"/>
    </xf>
    <xf numFmtId="176" fontId="3" fillId="0" borderId="1" xfId="0" applyNumberFormat="1" applyFont="1" applyBorder="1">
      <alignment vertical="center"/>
    </xf>
    <xf numFmtId="0" fontId="1" fillId="0" borderId="0" xfId="0" applyNumberFormat="1" applyFont="1" applyAlignment="1">
      <alignment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9" fontId="1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4" fillId="0" borderId="0" xfId="0" applyFont="1">
      <alignment vertical="center"/>
    </xf>
    <xf numFmtId="0" fontId="5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left" vertical="center"/>
    </xf>
    <xf numFmtId="49" fontId="8" fillId="0" borderId="1" xfId="0" applyNumberFormat="1" applyFont="1" applyBorder="1" applyAlignment="1">
      <alignment horizontal="center" vertical="center"/>
    </xf>
    <xf numFmtId="178" fontId="1" fillId="4" borderId="3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1" fillId="4" borderId="0" xfId="0" applyFont="1" applyFill="1" applyAlignment="1">
      <alignment vertical="center"/>
    </xf>
    <xf numFmtId="0" fontId="4" fillId="4" borderId="1" xfId="0" applyFont="1" applyFill="1" applyBorder="1" applyAlignment="1">
      <alignment horizontal="left" vertical="center" wrapText="1"/>
    </xf>
    <xf numFmtId="0" fontId="4" fillId="4" borderId="0" xfId="0" applyFont="1" applyFill="1">
      <alignment vertical="center"/>
    </xf>
    <xf numFmtId="0" fontId="8" fillId="5" borderId="1" xfId="0" applyFont="1" applyFill="1" applyBorder="1" applyAlignment="1">
      <alignment horizontal="left" vertical="center" wrapText="1"/>
    </xf>
    <xf numFmtId="0" fontId="4" fillId="0" borderId="1" xfId="1" applyFont="1" applyBorder="1" applyAlignment="1">
      <alignment horizontal="left" vertical="center" wrapText="1"/>
    </xf>
    <xf numFmtId="179" fontId="8" fillId="5" borderId="1" xfId="0" applyNumberFormat="1" applyFont="1" applyFill="1" applyBorder="1" applyAlignment="1">
      <alignment horizontal="center" vertical="center" wrapText="1"/>
    </xf>
    <xf numFmtId="0" fontId="1" fillId="0" borderId="1" xfId="1" applyFont="1" applyBorder="1" applyAlignment="1">
      <alignment horizontal="left" vertical="center" wrapText="1"/>
    </xf>
    <xf numFmtId="0" fontId="15" fillId="4" borderId="0" xfId="0" applyFont="1" applyFill="1">
      <alignment vertical="center"/>
    </xf>
    <xf numFmtId="0" fontId="15" fillId="4" borderId="0" xfId="0" applyFont="1" applyFill="1" applyAlignment="1">
      <alignment vertical="center"/>
    </xf>
    <xf numFmtId="0" fontId="0" fillId="4" borderId="0" xfId="0" applyFont="1" applyFill="1" applyAlignment="1">
      <alignment vertical="center"/>
    </xf>
    <xf numFmtId="0" fontId="1" fillId="4" borderId="0" xfId="0" applyFont="1" applyFill="1">
      <alignment vertical="center"/>
    </xf>
    <xf numFmtId="178" fontId="1" fillId="4" borderId="4" xfId="0" applyNumberFormat="1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right" vertical="center"/>
    </xf>
    <xf numFmtId="0" fontId="11" fillId="3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78" fontId="1" fillId="4" borderId="1" xfId="0" applyNumberFormat="1" applyFont="1" applyFill="1" applyBorder="1" applyAlignment="1">
      <alignment horizontal="left" vertical="center" wrapText="1"/>
    </xf>
    <xf numFmtId="0" fontId="12" fillId="4" borderId="1" xfId="0" applyFont="1" applyFill="1" applyBorder="1" applyAlignment="1">
      <alignment horizontal="left" vertical="center" wrapText="1"/>
    </xf>
    <xf numFmtId="178" fontId="1" fillId="0" borderId="1" xfId="0" applyNumberFormat="1" applyFont="1" applyFill="1" applyBorder="1" applyAlignment="1">
      <alignment horizontal="left" vertical="center" wrapText="1"/>
    </xf>
    <xf numFmtId="0" fontId="4" fillId="4" borderId="1" xfId="0" applyFont="1" applyFill="1" applyBorder="1">
      <alignment vertical="center"/>
    </xf>
  </cellXfs>
  <cellStyles count="2">
    <cellStyle name="常规" xfId="0" builtinId="0"/>
    <cellStyle name="常规 2" xfId="1" xr:uid="{00000000-0005-0000-0000-000001000000}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</xdr:row>
      <xdr:rowOff>269875</xdr:rowOff>
    </xdr:from>
    <xdr:to>
      <xdr:col>14</xdr:col>
      <xdr:colOff>160655</xdr:colOff>
      <xdr:row>15</xdr:row>
      <xdr:rowOff>69215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511175"/>
          <a:ext cx="10104755" cy="23202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76200</xdr:rowOff>
    </xdr:from>
    <xdr:to>
      <xdr:col>10</xdr:col>
      <xdr:colOff>579755</xdr:colOff>
      <xdr:row>14</xdr:row>
      <xdr:rowOff>50165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9550" y="76200"/>
          <a:ext cx="7228205" cy="2374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218440</xdr:colOff>
      <xdr:row>13</xdr:row>
      <xdr:rowOff>95885</xdr:rowOff>
    </xdr:from>
    <xdr:to>
      <xdr:col>10</xdr:col>
      <xdr:colOff>684530</xdr:colOff>
      <xdr:row>27</xdr:row>
      <xdr:rowOff>85090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8440" y="2324735"/>
          <a:ext cx="7324090" cy="2389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628650</xdr:colOff>
      <xdr:row>0</xdr:row>
      <xdr:rowOff>22860</xdr:rowOff>
    </xdr:from>
    <xdr:to>
      <xdr:col>18</xdr:col>
      <xdr:colOff>513080</xdr:colOff>
      <xdr:row>18</xdr:row>
      <xdr:rowOff>18415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86650" y="22860"/>
          <a:ext cx="5370830" cy="308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580390</xdr:colOff>
      <xdr:row>17</xdr:row>
      <xdr:rowOff>165735</xdr:rowOff>
    </xdr:from>
    <xdr:to>
      <xdr:col>23</xdr:col>
      <xdr:colOff>65405</xdr:colOff>
      <xdr:row>33</xdr:row>
      <xdr:rowOff>132715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38390" y="3080385"/>
          <a:ext cx="8400415" cy="2710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618490</xdr:colOff>
      <xdr:row>33</xdr:row>
      <xdr:rowOff>170180</xdr:rowOff>
    </xdr:from>
    <xdr:to>
      <xdr:col>16</xdr:col>
      <xdr:colOff>655955</xdr:colOff>
      <xdr:row>44</xdr:row>
      <xdr:rowOff>123190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476490" y="5828030"/>
          <a:ext cx="4152265" cy="18389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O37"/>
  <sheetViews>
    <sheetView tabSelected="1" zoomScaleNormal="100" workbookViewId="0">
      <selection sqref="A1:H1"/>
    </sheetView>
  </sheetViews>
  <sheetFormatPr defaultColWidth="9" defaultRowHeight="13.5"/>
  <cols>
    <col min="1" max="1" width="3.375" style="20" customWidth="1"/>
    <col min="2" max="2" width="4.25" style="23" customWidth="1"/>
    <col min="3" max="3" width="14.125" style="25" customWidth="1"/>
    <col min="4" max="4" width="7.5" style="25" customWidth="1"/>
    <col min="5" max="5" width="37.25" style="25" customWidth="1"/>
    <col min="6" max="6" width="5" style="20" customWidth="1"/>
    <col min="7" max="7" width="5.125" style="21" customWidth="1"/>
    <col min="8" max="8" width="12.125" style="25" customWidth="1"/>
    <col min="9" max="9" width="9" style="21" customWidth="1"/>
    <col min="10" max="16384" width="9" style="21"/>
  </cols>
  <sheetData>
    <row r="1" spans="1:11" ht="37.15" customHeight="1">
      <c r="A1" s="53" t="s">
        <v>119</v>
      </c>
      <c r="B1" s="54"/>
      <c r="C1" s="54"/>
      <c r="D1" s="54"/>
      <c r="E1" s="54"/>
      <c r="F1" s="54"/>
      <c r="G1" s="54"/>
      <c r="H1" s="54"/>
    </row>
    <row r="2" spans="1:11" s="20" customFormat="1" ht="28.5" customHeight="1">
      <c r="A2" s="55" t="s">
        <v>0</v>
      </c>
      <c r="B2" s="55"/>
      <c r="C2" s="52" t="s">
        <v>1</v>
      </c>
      <c r="D2" s="52" t="s">
        <v>2</v>
      </c>
      <c r="E2" s="52" t="s">
        <v>3</v>
      </c>
      <c r="F2" s="52" t="s">
        <v>4</v>
      </c>
      <c r="G2" s="52" t="s">
        <v>5</v>
      </c>
      <c r="H2" s="52" t="s">
        <v>6</v>
      </c>
    </row>
    <row r="3" spans="1:11" s="20" customFormat="1" ht="14.25" customHeight="1">
      <c r="A3" s="55" t="s">
        <v>7</v>
      </c>
      <c r="B3" s="55"/>
      <c r="C3" s="55"/>
      <c r="D3" s="55"/>
      <c r="E3" s="55"/>
      <c r="F3" s="55"/>
      <c r="G3" s="55"/>
      <c r="H3" s="55"/>
    </row>
    <row r="4" spans="1:11" ht="14.25" customHeight="1">
      <c r="A4" s="49" t="s">
        <v>90</v>
      </c>
      <c r="B4" s="49"/>
      <c r="C4" s="49"/>
      <c r="D4" s="49"/>
      <c r="E4" s="49"/>
      <c r="F4" s="49"/>
      <c r="G4" s="49"/>
      <c r="H4" s="49"/>
    </row>
    <row r="5" spans="1:11" ht="14.25">
      <c r="A5" s="27"/>
      <c r="B5" s="27"/>
      <c r="C5" s="30" t="s">
        <v>84</v>
      </c>
      <c r="D5" s="30"/>
      <c r="E5" s="30"/>
      <c r="F5" s="31" t="s">
        <v>98</v>
      </c>
      <c r="G5" s="31">
        <v>1</v>
      </c>
      <c r="H5" s="56" t="s">
        <v>121</v>
      </c>
      <c r="J5" s="46"/>
      <c r="K5" s="46"/>
    </row>
    <row r="6" spans="1:11" ht="14.25">
      <c r="A6" s="27"/>
      <c r="B6" s="27"/>
      <c r="C6" s="26" t="s">
        <v>59</v>
      </c>
      <c r="D6" s="26"/>
      <c r="E6" s="26"/>
      <c r="F6" s="27" t="s">
        <v>60</v>
      </c>
      <c r="G6" s="27">
        <v>1</v>
      </c>
      <c r="H6" s="26" t="s">
        <v>121</v>
      </c>
      <c r="J6" s="46"/>
      <c r="K6" s="46"/>
    </row>
    <row r="7" spans="1:11" ht="14.25">
      <c r="A7" s="27"/>
      <c r="B7" s="27"/>
      <c r="C7" s="26" t="s">
        <v>122</v>
      </c>
      <c r="D7" s="26"/>
      <c r="E7" s="26"/>
      <c r="F7" s="27" t="s">
        <v>123</v>
      </c>
      <c r="G7" s="27">
        <v>1</v>
      </c>
      <c r="H7" s="26" t="s">
        <v>121</v>
      </c>
      <c r="J7" s="46"/>
      <c r="K7" s="46"/>
    </row>
    <row r="8" spans="1:11" ht="14.25" customHeight="1">
      <c r="A8" s="49" t="s">
        <v>93</v>
      </c>
      <c r="B8" s="49"/>
      <c r="C8" s="49"/>
      <c r="D8" s="49"/>
      <c r="E8" s="49"/>
      <c r="F8" s="49"/>
      <c r="G8" s="49"/>
      <c r="H8" s="49"/>
      <c r="J8" s="46"/>
      <c r="K8" s="46"/>
    </row>
    <row r="9" spans="1:11" s="22" customFormat="1" ht="14.25">
      <c r="A9" s="27"/>
      <c r="B9" s="27"/>
      <c r="C9" s="26" t="s">
        <v>94</v>
      </c>
      <c r="D9" s="26"/>
      <c r="E9" s="26" t="s">
        <v>99</v>
      </c>
      <c r="F9" s="27" t="s">
        <v>95</v>
      </c>
      <c r="G9" s="27">
        <v>1</v>
      </c>
      <c r="H9" s="26"/>
      <c r="J9" s="39"/>
      <c r="K9" s="39"/>
    </row>
    <row r="10" spans="1:11" s="2" customFormat="1" ht="42.75">
      <c r="A10" s="27"/>
      <c r="B10" s="27"/>
      <c r="C10" s="30" t="s">
        <v>96</v>
      </c>
      <c r="D10" s="30"/>
      <c r="E10" s="30" t="s">
        <v>114</v>
      </c>
      <c r="F10" s="31" t="s">
        <v>60</v>
      </c>
      <c r="G10" s="31">
        <v>1</v>
      </c>
      <c r="H10" s="56"/>
      <c r="J10" s="47"/>
      <c r="K10" s="47"/>
    </row>
    <row r="11" spans="1:11" s="2" customFormat="1" ht="14.25">
      <c r="A11" s="27"/>
      <c r="B11" s="27"/>
      <c r="C11" s="26" t="s">
        <v>97</v>
      </c>
      <c r="D11" s="26"/>
      <c r="E11" s="26" t="s">
        <v>10</v>
      </c>
      <c r="F11" s="27" t="s">
        <v>9</v>
      </c>
      <c r="G11" s="27">
        <v>3</v>
      </c>
      <c r="H11" s="26"/>
      <c r="J11" s="47"/>
      <c r="K11" s="47"/>
    </row>
    <row r="12" spans="1:11" s="2" customFormat="1" ht="14.25">
      <c r="A12" s="27"/>
      <c r="B12" s="27"/>
      <c r="C12" s="26" t="s">
        <v>107</v>
      </c>
      <c r="D12" s="26"/>
      <c r="E12" s="26"/>
      <c r="F12" s="27" t="s">
        <v>108</v>
      </c>
      <c r="G12" s="27">
        <v>10</v>
      </c>
      <c r="H12" s="26"/>
      <c r="J12" s="47"/>
      <c r="K12" s="47"/>
    </row>
    <row r="13" spans="1:11" s="2" customFormat="1" ht="14.25">
      <c r="A13" s="27"/>
      <c r="B13" s="27"/>
      <c r="C13" s="26" t="s">
        <v>109</v>
      </c>
      <c r="D13" s="26"/>
      <c r="E13" s="26" t="s">
        <v>113</v>
      </c>
      <c r="F13" s="27" t="s">
        <v>108</v>
      </c>
      <c r="G13" s="27">
        <v>1</v>
      </c>
      <c r="H13" s="26"/>
      <c r="J13" s="47"/>
      <c r="K13" s="47"/>
    </row>
    <row r="14" spans="1:11" s="2" customFormat="1" ht="28.5">
      <c r="A14" s="27"/>
      <c r="B14" s="27"/>
      <c r="C14" s="26" t="s">
        <v>118</v>
      </c>
      <c r="D14" s="26"/>
      <c r="E14" s="26" t="s">
        <v>110</v>
      </c>
      <c r="F14" s="27" t="s">
        <v>108</v>
      </c>
      <c r="G14" s="27">
        <v>1</v>
      </c>
      <c r="H14" s="26"/>
      <c r="J14" s="47"/>
      <c r="K14" s="47"/>
    </row>
    <row r="15" spans="1:11" s="2" customFormat="1" ht="14.25" customHeight="1">
      <c r="A15" s="49" t="s">
        <v>57</v>
      </c>
      <c r="B15" s="49"/>
      <c r="C15" s="49"/>
      <c r="D15" s="49"/>
      <c r="E15" s="49"/>
      <c r="F15" s="49"/>
      <c r="G15" s="49"/>
      <c r="H15" s="49"/>
      <c r="J15" s="47"/>
      <c r="K15" s="47"/>
    </row>
    <row r="16" spans="1:11" s="2" customFormat="1" ht="28.5">
      <c r="A16" s="29"/>
      <c r="B16" s="29"/>
      <c r="C16" s="30" t="s">
        <v>15</v>
      </c>
      <c r="D16" s="30" t="s">
        <v>58</v>
      </c>
      <c r="E16" s="30" t="s">
        <v>87</v>
      </c>
      <c r="F16" s="31" t="s">
        <v>11</v>
      </c>
      <c r="G16" s="31">
        <v>1</v>
      </c>
      <c r="H16" s="57"/>
    </row>
    <row r="17" spans="1:249" s="2" customFormat="1" ht="80.25" customHeight="1">
      <c r="A17" s="31"/>
      <c r="B17" s="29"/>
      <c r="C17" s="40" t="s">
        <v>61</v>
      </c>
      <c r="D17" s="30" t="s">
        <v>58</v>
      </c>
      <c r="E17" s="41" t="s">
        <v>64</v>
      </c>
      <c r="F17" s="31" t="s">
        <v>8</v>
      </c>
      <c r="G17" s="42">
        <v>1</v>
      </c>
      <c r="H17" s="30"/>
    </row>
    <row r="18" spans="1:249" s="2" customFormat="1" ht="14.25">
      <c r="A18" s="31"/>
      <c r="B18" s="29"/>
      <c r="C18" s="40" t="s">
        <v>62</v>
      </c>
      <c r="D18" s="30"/>
      <c r="E18" s="41" t="s">
        <v>65</v>
      </c>
      <c r="F18" s="31" t="s">
        <v>13</v>
      </c>
      <c r="G18" s="42">
        <v>1</v>
      </c>
      <c r="H18" s="30"/>
    </row>
    <row r="19" spans="1:249" s="2" customFormat="1" ht="14.25">
      <c r="A19" s="31"/>
      <c r="B19" s="29"/>
      <c r="C19" s="40" t="s">
        <v>63</v>
      </c>
      <c r="D19" s="32"/>
      <c r="E19" s="41" t="s">
        <v>66</v>
      </c>
      <c r="F19" s="33" t="s">
        <v>13</v>
      </c>
      <c r="G19" s="42">
        <v>1</v>
      </c>
      <c r="H19" s="32"/>
    </row>
    <row r="20" spans="1:249" s="2" customFormat="1" ht="42.75">
      <c r="A20" s="31"/>
      <c r="B20" s="29"/>
      <c r="C20" s="41" t="s">
        <v>67</v>
      </c>
      <c r="D20" s="30"/>
      <c r="E20" s="41" t="s">
        <v>76</v>
      </c>
      <c r="F20" s="31" t="s">
        <v>13</v>
      </c>
      <c r="G20" s="42">
        <v>2</v>
      </c>
      <c r="H20" s="56"/>
    </row>
    <row r="21" spans="1:249" s="2" customFormat="1" ht="14.25">
      <c r="A21" s="31"/>
      <c r="B21" s="29"/>
      <c r="C21" s="41" t="s">
        <v>68</v>
      </c>
      <c r="D21" s="30"/>
      <c r="E21" s="43"/>
      <c r="F21" s="31"/>
      <c r="G21" s="42">
        <v>1</v>
      </c>
      <c r="H21" s="56"/>
    </row>
    <row r="22" spans="1:249" s="39" customFormat="1" ht="28.5">
      <c r="A22" s="31"/>
      <c r="B22" s="29"/>
      <c r="C22" s="41" t="s">
        <v>69</v>
      </c>
      <c r="D22" s="30"/>
      <c r="E22" s="41" t="s">
        <v>77</v>
      </c>
      <c r="F22" s="31"/>
      <c r="G22" s="42">
        <v>10</v>
      </c>
      <c r="H22" s="56"/>
    </row>
    <row r="23" spans="1:249" s="39" customFormat="1" ht="28.5">
      <c r="A23" s="31"/>
      <c r="B23" s="29"/>
      <c r="C23" s="41" t="s">
        <v>70</v>
      </c>
      <c r="D23" s="30"/>
      <c r="E23" s="41" t="s">
        <v>78</v>
      </c>
      <c r="F23" s="31"/>
      <c r="G23" s="42">
        <v>2</v>
      </c>
      <c r="H23" s="56"/>
    </row>
    <row r="24" spans="1:249" s="2" customFormat="1" ht="14.25">
      <c r="A24" s="31"/>
      <c r="B24" s="29"/>
      <c r="C24" s="41" t="s">
        <v>71</v>
      </c>
      <c r="D24" s="30"/>
      <c r="E24" s="41" t="s">
        <v>79</v>
      </c>
      <c r="F24" s="31"/>
      <c r="G24" s="42">
        <v>1</v>
      </c>
      <c r="H24" s="56"/>
      <c r="J24" s="44"/>
    </row>
    <row r="25" spans="1:249" s="24" customFormat="1" ht="73.5" customHeight="1">
      <c r="A25" s="31"/>
      <c r="B25" s="29"/>
      <c r="C25" s="41" t="s">
        <v>72</v>
      </c>
      <c r="D25" s="30"/>
      <c r="E25" s="41" t="s">
        <v>80</v>
      </c>
      <c r="F25" s="31"/>
      <c r="G25" s="42">
        <v>2</v>
      </c>
      <c r="H25" s="56"/>
      <c r="I25" s="35"/>
      <c r="J25" s="4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</row>
    <row r="26" spans="1:249" s="2" customFormat="1" ht="42.75">
      <c r="A26" s="31"/>
      <c r="B26" s="29"/>
      <c r="C26" s="41" t="s">
        <v>73</v>
      </c>
      <c r="D26" s="30"/>
      <c r="E26" s="41" t="s">
        <v>81</v>
      </c>
      <c r="F26" s="31" t="s">
        <v>13</v>
      </c>
      <c r="G26" s="42">
        <v>1</v>
      </c>
      <c r="H26" s="56"/>
      <c r="J26" s="44"/>
    </row>
    <row r="27" spans="1:249" s="2" customFormat="1" ht="14.25">
      <c r="A27" s="31"/>
      <c r="B27" s="29"/>
      <c r="C27" s="41" t="s">
        <v>74</v>
      </c>
      <c r="D27" s="30"/>
      <c r="E27" s="41" t="s">
        <v>82</v>
      </c>
      <c r="F27" s="31" t="s">
        <v>13</v>
      </c>
      <c r="G27" s="42">
        <v>2</v>
      </c>
      <c r="H27" s="58" t="s">
        <v>16</v>
      </c>
    </row>
    <row r="28" spans="1:249" s="2" customFormat="1" ht="14.25">
      <c r="A28" s="29"/>
      <c r="B28" s="29"/>
      <c r="C28" s="41" t="s">
        <v>75</v>
      </c>
      <c r="D28" s="38"/>
      <c r="E28" s="41" t="s">
        <v>83</v>
      </c>
      <c r="F28" s="29" t="s">
        <v>12</v>
      </c>
      <c r="G28" s="42">
        <v>1</v>
      </c>
      <c r="H28" s="59"/>
    </row>
    <row r="29" spans="1:249" s="2" customFormat="1" ht="16.5" customHeight="1">
      <c r="A29" s="51" t="s">
        <v>56</v>
      </c>
      <c r="B29" s="51"/>
      <c r="C29" s="51"/>
      <c r="D29" s="51"/>
      <c r="E29" s="51"/>
      <c r="F29" s="51"/>
      <c r="G29" s="51"/>
      <c r="H29" s="51"/>
    </row>
    <row r="30" spans="1:249" s="2" customFormat="1" ht="53.25" customHeight="1">
      <c r="A30" s="31"/>
      <c r="B30" s="29"/>
      <c r="C30" s="30" t="s">
        <v>89</v>
      </c>
      <c r="D30" s="30"/>
      <c r="E30" s="30" t="s">
        <v>92</v>
      </c>
      <c r="F30" s="31" t="s">
        <v>88</v>
      </c>
      <c r="G30" s="31">
        <v>1</v>
      </c>
      <c r="H30" s="56" t="s">
        <v>91</v>
      </c>
    </row>
    <row r="31" spans="1:249" s="37" customFormat="1" ht="14.25" customHeight="1">
      <c r="A31" s="31"/>
      <c r="B31" s="29"/>
      <c r="C31" s="30" t="s">
        <v>100</v>
      </c>
      <c r="D31" s="30"/>
      <c r="E31" s="30" t="s">
        <v>117</v>
      </c>
      <c r="F31" s="31" t="s">
        <v>101</v>
      </c>
      <c r="G31" s="31">
        <v>1</v>
      </c>
      <c r="H31" s="5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</row>
    <row r="32" spans="1:249" s="2" customFormat="1" ht="27.75" customHeight="1">
      <c r="A32" s="31"/>
      <c r="B32" s="29"/>
      <c r="C32" s="30" t="s">
        <v>102</v>
      </c>
      <c r="D32" s="30"/>
      <c r="E32" s="30" t="s">
        <v>116</v>
      </c>
      <c r="F32" s="31" t="s">
        <v>101</v>
      </c>
      <c r="G32" s="31">
        <v>1</v>
      </c>
      <c r="H32" s="56" t="s">
        <v>120</v>
      </c>
    </row>
    <row r="33" spans="1:8" ht="14.25">
      <c r="A33" s="31"/>
      <c r="B33" s="29"/>
      <c r="C33" s="30" t="s">
        <v>103</v>
      </c>
      <c r="D33" s="30"/>
      <c r="E33" s="30" t="s">
        <v>116</v>
      </c>
      <c r="F33" s="31" t="s">
        <v>101</v>
      </c>
      <c r="G33" s="31">
        <v>1</v>
      </c>
      <c r="H33" s="56"/>
    </row>
    <row r="34" spans="1:8" ht="14.25">
      <c r="A34" s="31"/>
      <c r="B34" s="29"/>
      <c r="C34" s="30" t="s">
        <v>104</v>
      </c>
      <c r="D34" s="30"/>
      <c r="E34" s="30" t="s">
        <v>116</v>
      </c>
      <c r="F34" s="31" t="s">
        <v>101</v>
      </c>
      <c r="G34" s="31">
        <v>1</v>
      </c>
      <c r="H34" s="56"/>
    </row>
    <row r="35" spans="1:8" ht="14.25">
      <c r="A35" s="31"/>
      <c r="B35" s="29"/>
      <c r="C35" s="30" t="s">
        <v>105</v>
      </c>
      <c r="D35" s="30"/>
      <c r="E35" s="30" t="s">
        <v>116</v>
      </c>
      <c r="F35" s="31" t="s">
        <v>101</v>
      </c>
      <c r="G35" s="31">
        <v>1</v>
      </c>
      <c r="H35" s="56"/>
    </row>
    <row r="36" spans="1:8" ht="50.25" customHeight="1">
      <c r="A36" s="31"/>
      <c r="B36" s="29"/>
      <c r="C36" s="30" t="s">
        <v>106</v>
      </c>
      <c r="D36" s="30"/>
      <c r="E36" s="56" t="s">
        <v>115</v>
      </c>
      <c r="F36" s="31" t="s">
        <v>85</v>
      </c>
      <c r="G36" s="31">
        <v>1</v>
      </c>
      <c r="H36" s="56" t="s">
        <v>86</v>
      </c>
    </row>
    <row r="37" spans="1:8" ht="14.25">
      <c r="A37" s="28"/>
      <c r="B37" s="29"/>
      <c r="C37" s="30" t="s">
        <v>111</v>
      </c>
      <c r="D37" s="30"/>
      <c r="E37" s="48" t="s">
        <v>112</v>
      </c>
      <c r="F37" s="31" t="s">
        <v>101</v>
      </c>
      <c r="G37" s="31">
        <v>1</v>
      </c>
      <c r="H37" s="34"/>
    </row>
  </sheetData>
  <mergeCells count="7">
    <mergeCell ref="A2:B2"/>
    <mergeCell ref="A1:H1"/>
    <mergeCell ref="A3:H3"/>
    <mergeCell ref="A4:H4"/>
    <mergeCell ref="A8:H8"/>
    <mergeCell ref="A15:H15"/>
    <mergeCell ref="A29:H29"/>
  </mergeCells>
  <phoneticPr fontId="1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7"/>
  <sheetViews>
    <sheetView workbookViewId="0">
      <selection activeCell="A10" sqref="A10"/>
    </sheetView>
  </sheetViews>
  <sheetFormatPr defaultColWidth="9" defaultRowHeight="14.25"/>
  <cols>
    <col min="1" max="1" width="4.375" style="2" customWidth="1"/>
    <col min="2" max="2" width="11.5" style="2" customWidth="1"/>
    <col min="3" max="3" width="13.75" style="2" customWidth="1"/>
    <col min="4" max="4" width="43.25" style="2" customWidth="1"/>
    <col min="5" max="5" width="3.625" style="2" customWidth="1"/>
    <col min="6" max="6" width="8.5" style="2" customWidth="1"/>
    <col min="7" max="7" width="9.25" style="2" customWidth="1"/>
    <col min="8" max="8" width="6.875" style="3" customWidth="1"/>
    <col min="9" max="9" width="9" style="2"/>
    <col min="10" max="10" width="5.625" style="2" customWidth="1"/>
    <col min="11" max="11" width="7" style="2" customWidth="1"/>
    <col min="12" max="12" width="7.875" style="2" customWidth="1"/>
    <col min="13" max="13" width="7.875" style="3" customWidth="1"/>
    <col min="14" max="16384" width="9" style="2"/>
  </cols>
  <sheetData>
    <row r="1" spans="1:13" ht="23.1" customHeight="1">
      <c r="A1" s="4" t="s">
        <v>0</v>
      </c>
      <c r="B1" s="5" t="s">
        <v>20</v>
      </c>
      <c r="C1" s="5" t="s">
        <v>21</v>
      </c>
      <c r="D1" s="5" t="s">
        <v>22</v>
      </c>
      <c r="E1" s="5" t="s">
        <v>5</v>
      </c>
      <c r="F1" s="4" t="s">
        <v>17</v>
      </c>
      <c r="G1" s="4" t="s">
        <v>14</v>
      </c>
      <c r="H1" s="4" t="s">
        <v>23</v>
      </c>
      <c r="K1" s="4" t="s">
        <v>24</v>
      </c>
      <c r="L1" s="4" t="s">
        <v>25</v>
      </c>
      <c r="M1" s="4" t="s">
        <v>26</v>
      </c>
    </row>
    <row r="2" spans="1:13" ht="85.5">
      <c r="A2" s="6">
        <v>1</v>
      </c>
      <c r="B2" s="7" t="s">
        <v>18</v>
      </c>
      <c r="C2" s="7" t="s">
        <v>27</v>
      </c>
      <c r="D2" s="7" t="s">
        <v>28</v>
      </c>
      <c r="E2" s="8">
        <v>1</v>
      </c>
      <c r="F2" s="9">
        <v>25000</v>
      </c>
      <c r="G2" s="9">
        <f>F2*E2</f>
        <v>25000</v>
      </c>
      <c r="H2" s="10" t="s">
        <v>29</v>
      </c>
      <c r="K2" s="9">
        <f>18140+2*1150</f>
        <v>20440</v>
      </c>
      <c r="L2" s="9">
        <f>K2*E2</f>
        <v>20440</v>
      </c>
      <c r="M2" s="18">
        <f t="shared" ref="M2:M6" si="0">(G2-L2)/G2</f>
        <v>0.18240000000000001</v>
      </c>
    </row>
    <row r="3" spans="1:13" ht="28.5">
      <c r="A3" s="6">
        <v>2</v>
      </c>
      <c r="B3" s="7" t="s">
        <v>30</v>
      </c>
      <c r="C3" s="7" t="s">
        <v>31</v>
      </c>
      <c r="D3" s="7" t="s">
        <v>19</v>
      </c>
      <c r="E3" s="8">
        <v>1</v>
      </c>
      <c r="F3" s="11">
        <v>60000</v>
      </c>
      <c r="G3" s="9">
        <f>F3*E3</f>
        <v>60000</v>
      </c>
      <c r="H3" s="10" t="s">
        <v>32</v>
      </c>
      <c r="K3" s="11">
        <v>53000</v>
      </c>
      <c r="L3" s="9">
        <f>K3*E3</f>
        <v>53000</v>
      </c>
      <c r="M3" s="18">
        <f t="shared" si="0"/>
        <v>0.11666666666666667</v>
      </c>
    </row>
    <row r="4" spans="1:13" ht="21.95" customHeight="1">
      <c r="A4" s="6">
        <v>3</v>
      </c>
      <c r="B4" s="7" t="s">
        <v>33</v>
      </c>
      <c r="C4" s="7"/>
      <c r="D4" s="7"/>
      <c r="E4" s="8">
        <v>20</v>
      </c>
      <c r="F4" s="9">
        <v>300</v>
      </c>
      <c r="G4" s="9">
        <f>F4*E4</f>
        <v>6000</v>
      </c>
      <c r="H4" s="10" t="s">
        <v>32</v>
      </c>
      <c r="K4" s="9">
        <v>256</v>
      </c>
      <c r="L4" s="9">
        <f>K4*E4</f>
        <v>5120</v>
      </c>
      <c r="M4" s="18">
        <f t="shared" si="0"/>
        <v>0.14666666666666667</v>
      </c>
    </row>
    <row r="5" spans="1:13" ht="24" customHeight="1">
      <c r="A5" s="6">
        <v>4</v>
      </c>
      <c r="B5" s="7" t="s">
        <v>34</v>
      </c>
      <c r="C5" s="7"/>
      <c r="D5" s="7"/>
      <c r="E5" s="8">
        <v>10</v>
      </c>
      <c r="F5" s="9">
        <v>500</v>
      </c>
      <c r="G5" s="9">
        <f>F5*E5</f>
        <v>5000</v>
      </c>
      <c r="H5" s="10" t="s">
        <v>32</v>
      </c>
      <c r="K5" s="9">
        <v>256</v>
      </c>
      <c r="L5" s="9">
        <f>K5*E5</f>
        <v>2560</v>
      </c>
      <c r="M5" s="18">
        <f t="shared" si="0"/>
        <v>0.48799999999999999</v>
      </c>
    </row>
    <row r="6" spans="1:13">
      <c r="A6" s="50" t="s">
        <v>14</v>
      </c>
      <c r="B6" s="50"/>
      <c r="C6" s="50"/>
      <c r="D6" s="50"/>
      <c r="E6" s="12"/>
      <c r="F6" s="12"/>
      <c r="G6" s="13">
        <f>SUM(G2:G3)</f>
        <v>85000</v>
      </c>
      <c r="H6" s="10"/>
      <c r="K6" s="12"/>
      <c r="L6" s="13">
        <f>SUM(L2:L3)</f>
        <v>73440</v>
      </c>
      <c r="M6" s="18">
        <f t="shared" si="0"/>
        <v>0.13600000000000001</v>
      </c>
    </row>
    <row r="7" spans="1:13">
      <c r="H7" s="15"/>
      <c r="K7" s="19" t="s">
        <v>35</v>
      </c>
      <c r="L7" s="3">
        <f>G6*M6</f>
        <v>11560</v>
      </c>
      <c r="M7" s="15"/>
    </row>
  </sheetData>
  <mergeCells count="1">
    <mergeCell ref="A6:D6"/>
  </mergeCells>
  <phoneticPr fontId="10" type="noConversion"/>
  <pageMargins left="0.75" right="0.75" top="1" bottom="1" header="0.51180555555555596" footer="0.5118055555555559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M9"/>
  <sheetViews>
    <sheetView workbookViewId="0">
      <selection activeCell="B11" sqref="B11"/>
    </sheetView>
  </sheetViews>
  <sheetFormatPr defaultColWidth="9" defaultRowHeight="14.25"/>
  <cols>
    <col min="1" max="1" width="4.375" style="2" customWidth="1"/>
    <col min="2" max="2" width="12.125" style="2" customWidth="1"/>
    <col min="3" max="3" width="13.75" style="2" customWidth="1"/>
    <col min="4" max="4" width="47.125" style="2" customWidth="1"/>
    <col min="5" max="5" width="3.625" style="2" customWidth="1"/>
    <col min="6" max="6" width="6.125" style="2" customWidth="1"/>
    <col min="7" max="7" width="7" style="2" customWidth="1"/>
    <col min="8" max="8" width="4.375" style="3" customWidth="1"/>
    <col min="9" max="9" width="9" style="2"/>
    <col min="10" max="10" width="3.875" style="2" customWidth="1"/>
    <col min="11" max="11" width="7" style="2" customWidth="1"/>
    <col min="12" max="12" width="7.875" style="2" customWidth="1"/>
    <col min="13" max="13" width="7.875" style="3" customWidth="1"/>
    <col min="14" max="16384" width="9" style="2"/>
  </cols>
  <sheetData>
    <row r="1" spans="1:13" s="3" customFormat="1">
      <c r="A1" s="4" t="s">
        <v>0</v>
      </c>
      <c r="B1" s="5" t="s">
        <v>20</v>
      </c>
      <c r="C1" s="5"/>
      <c r="D1" s="5" t="s">
        <v>22</v>
      </c>
      <c r="E1" s="5" t="s">
        <v>5</v>
      </c>
      <c r="F1" s="4" t="s">
        <v>17</v>
      </c>
      <c r="G1" s="4" t="s">
        <v>14</v>
      </c>
      <c r="H1" s="4" t="s">
        <v>23</v>
      </c>
      <c r="K1" s="4" t="s">
        <v>24</v>
      </c>
      <c r="L1" s="4" t="s">
        <v>25</v>
      </c>
      <c r="M1" s="4" t="s">
        <v>26</v>
      </c>
    </row>
    <row r="2" spans="1:13" ht="28.5">
      <c r="A2" s="6">
        <v>1</v>
      </c>
      <c r="B2" s="7" t="s">
        <v>18</v>
      </c>
      <c r="C2" s="7" t="s">
        <v>36</v>
      </c>
      <c r="D2" s="7" t="s">
        <v>37</v>
      </c>
      <c r="E2" s="8">
        <v>1</v>
      </c>
      <c r="F2" s="9"/>
      <c r="G2" s="9">
        <f>F2*E2</f>
        <v>0</v>
      </c>
      <c r="H2" s="10" t="s">
        <v>29</v>
      </c>
      <c r="K2" s="9"/>
      <c r="L2" s="9">
        <f>K2*E2</f>
        <v>0</v>
      </c>
      <c r="M2" s="18" t="e">
        <f t="shared" ref="M2:M6" si="0">(G2-L2)/G2</f>
        <v>#DIV/0!</v>
      </c>
    </row>
    <row r="3" spans="1:13" ht="28.5">
      <c r="A3" s="6">
        <v>2</v>
      </c>
      <c r="B3" s="7" t="s">
        <v>30</v>
      </c>
      <c r="C3" s="7" t="s">
        <v>31</v>
      </c>
      <c r="D3" s="7" t="s">
        <v>19</v>
      </c>
      <c r="E3" s="8">
        <v>1</v>
      </c>
      <c r="F3" s="11"/>
      <c r="G3" s="9"/>
      <c r="H3" s="10"/>
      <c r="K3" s="11"/>
      <c r="L3" s="9">
        <f>K3*E3</f>
        <v>0</v>
      </c>
      <c r="M3" s="18" t="e">
        <f t="shared" si="0"/>
        <v>#DIV/0!</v>
      </c>
    </row>
    <row r="4" spans="1:13" ht="21.95" customHeight="1">
      <c r="A4" s="6">
        <v>3</v>
      </c>
      <c r="B4" s="7" t="s">
        <v>33</v>
      </c>
      <c r="C4" s="7"/>
      <c r="D4" s="7"/>
      <c r="E4" s="8">
        <v>20</v>
      </c>
      <c r="F4" s="9"/>
      <c r="G4" s="9">
        <f>F4*E4</f>
        <v>0</v>
      </c>
      <c r="H4" s="10" t="s">
        <v>32</v>
      </c>
      <c r="K4" s="9"/>
      <c r="L4" s="9">
        <f>K4*E4</f>
        <v>0</v>
      </c>
      <c r="M4" s="18" t="e">
        <f t="shared" si="0"/>
        <v>#DIV/0!</v>
      </c>
    </row>
    <row r="5" spans="1:13" ht="24" customHeight="1">
      <c r="A5" s="6">
        <v>4</v>
      </c>
      <c r="B5" s="7" t="s">
        <v>34</v>
      </c>
      <c r="C5" s="7"/>
      <c r="D5" s="7"/>
      <c r="E5" s="8">
        <v>10</v>
      </c>
      <c r="F5" s="9"/>
      <c r="G5" s="9">
        <f>F5*E5</f>
        <v>0</v>
      </c>
      <c r="H5" s="10" t="s">
        <v>32</v>
      </c>
      <c r="K5" s="9"/>
      <c r="L5" s="9">
        <f>K5*E5</f>
        <v>0</v>
      </c>
      <c r="M5" s="18" t="e">
        <f t="shared" si="0"/>
        <v>#DIV/0!</v>
      </c>
    </row>
    <row r="6" spans="1:13">
      <c r="A6" s="50" t="s">
        <v>14</v>
      </c>
      <c r="B6" s="50"/>
      <c r="C6" s="50"/>
      <c r="D6" s="50"/>
      <c r="E6" s="12"/>
      <c r="F6" s="12"/>
      <c r="G6" s="13">
        <f>SUM(G2:G3)</f>
        <v>0</v>
      </c>
      <c r="H6" s="10"/>
      <c r="K6" s="12"/>
      <c r="L6" s="13">
        <f>SUM(L2:L3)</f>
        <v>0</v>
      </c>
      <c r="M6" s="18" t="e">
        <f t="shared" si="0"/>
        <v>#DIV/0!</v>
      </c>
    </row>
    <row r="7" spans="1:13">
      <c r="H7" s="15"/>
      <c r="M7" s="15"/>
    </row>
    <row r="9" spans="1:13">
      <c r="D9" s="2" t="s">
        <v>38</v>
      </c>
    </row>
  </sheetData>
  <mergeCells count="1">
    <mergeCell ref="A6:D6"/>
  </mergeCells>
  <phoneticPr fontId="10" type="noConversion"/>
  <pageMargins left="0.75" right="0.75" top="1" bottom="1" header="0.51180555555555596" footer="0.5118055555555559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M10"/>
  <sheetViews>
    <sheetView workbookViewId="0">
      <selection activeCell="D15" sqref="D15"/>
    </sheetView>
  </sheetViews>
  <sheetFormatPr defaultColWidth="9" defaultRowHeight="14.25"/>
  <cols>
    <col min="1" max="1" width="4.375" style="2" customWidth="1"/>
    <col min="2" max="2" width="11.875" style="2" customWidth="1"/>
    <col min="3" max="3" width="13.5" style="2" customWidth="1"/>
    <col min="4" max="4" width="56" style="2" customWidth="1"/>
    <col min="5" max="5" width="3.625" style="2" customWidth="1"/>
    <col min="6" max="6" width="7" style="2" customWidth="1"/>
    <col min="7" max="7" width="7.875" style="2" customWidth="1"/>
    <col min="8" max="8" width="4.375" style="3" customWidth="1"/>
    <col min="9" max="9" width="9" style="2"/>
    <col min="10" max="10" width="3.875" style="2" customWidth="1"/>
    <col min="11" max="11" width="7" style="2" customWidth="1"/>
    <col min="12" max="12" width="7.875" style="2" customWidth="1"/>
    <col min="13" max="13" width="7.875" style="3" customWidth="1"/>
    <col min="14" max="16384" width="9" style="2"/>
  </cols>
  <sheetData>
    <row r="1" spans="1:13">
      <c r="A1" s="4" t="s">
        <v>0</v>
      </c>
      <c r="B1" s="5" t="s">
        <v>20</v>
      </c>
      <c r="C1" s="5"/>
      <c r="D1" s="5" t="s">
        <v>22</v>
      </c>
      <c r="E1" s="5" t="s">
        <v>5</v>
      </c>
      <c r="F1" s="4" t="s">
        <v>17</v>
      </c>
      <c r="G1" s="4" t="s">
        <v>14</v>
      </c>
      <c r="H1" s="4" t="s">
        <v>23</v>
      </c>
      <c r="K1" s="4" t="s">
        <v>24</v>
      </c>
      <c r="L1" s="4" t="s">
        <v>25</v>
      </c>
      <c r="M1" s="4" t="s">
        <v>26</v>
      </c>
    </row>
    <row r="2" spans="1:13" ht="99.75">
      <c r="A2" s="6">
        <v>1</v>
      </c>
      <c r="B2" s="7" t="s">
        <v>18</v>
      </c>
      <c r="C2" s="7" t="s">
        <v>39</v>
      </c>
      <c r="D2" s="7" t="s">
        <v>40</v>
      </c>
      <c r="E2" s="8">
        <v>1</v>
      </c>
      <c r="F2" s="9">
        <f>17128+1500</f>
        <v>18628</v>
      </c>
      <c r="G2" s="9">
        <f>F2*E2</f>
        <v>18628</v>
      </c>
      <c r="H2" s="10" t="s">
        <v>29</v>
      </c>
      <c r="K2" s="9">
        <v>18628</v>
      </c>
      <c r="L2" s="9">
        <f>K2*E2</f>
        <v>18628</v>
      </c>
      <c r="M2" s="18">
        <f t="shared" ref="M2:M6" si="0">(G2-L2)/G2</f>
        <v>0</v>
      </c>
    </row>
    <row r="3" spans="1:13" ht="28.5">
      <c r="A3" s="6">
        <v>2</v>
      </c>
      <c r="B3" s="7" t="s">
        <v>30</v>
      </c>
      <c r="C3" s="7" t="s">
        <v>31</v>
      </c>
      <c r="D3" s="7" t="s">
        <v>19</v>
      </c>
      <c r="E3" s="8">
        <v>1</v>
      </c>
      <c r="F3" s="11">
        <v>53000</v>
      </c>
      <c r="G3" s="9">
        <f>F3*E3</f>
        <v>53000</v>
      </c>
      <c r="H3" s="10" t="s">
        <v>29</v>
      </c>
      <c r="K3" s="11">
        <v>53000</v>
      </c>
      <c r="L3" s="9">
        <f>K3*E3</f>
        <v>53000</v>
      </c>
      <c r="M3" s="18">
        <f t="shared" si="0"/>
        <v>0</v>
      </c>
    </row>
    <row r="4" spans="1:13" ht="27.95" customHeight="1">
      <c r="A4" s="6">
        <v>3</v>
      </c>
      <c r="B4" s="7" t="s">
        <v>33</v>
      </c>
      <c r="C4" s="7" t="s">
        <v>41</v>
      </c>
      <c r="D4" s="7" t="s">
        <v>42</v>
      </c>
      <c r="E4" s="8">
        <v>20</v>
      </c>
      <c r="F4" s="9">
        <v>388</v>
      </c>
      <c r="G4" s="9">
        <f>F4*E4</f>
        <v>7760</v>
      </c>
      <c r="H4" s="10" t="s">
        <v>32</v>
      </c>
      <c r="K4" s="9">
        <v>256</v>
      </c>
      <c r="L4" s="9">
        <f>K4*E4</f>
        <v>5120</v>
      </c>
      <c r="M4" s="18">
        <f t="shared" si="0"/>
        <v>0.34020618556701032</v>
      </c>
    </row>
    <row r="5" spans="1:13" ht="27" customHeight="1">
      <c r="A5" s="6">
        <v>4</v>
      </c>
      <c r="B5" s="7" t="s">
        <v>34</v>
      </c>
      <c r="C5" s="7" t="s">
        <v>41</v>
      </c>
      <c r="D5" s="7" t="s">
        <v>42</v>
      </c>
      <c r="E5" s="8">
        <v>10</v>
      </c>
      <c r="F5" s="9">
        <v>388</v>
      </c>
      <c r="G5" s="9">
        <f>F5*E5</f>
        <v>3880</v>
      </c>
      <c r="H5" s="10" t="s">
        <v>32</v>
      </c>
      <c r="J5" s="2" t="s">
        <v>43</v>
      </c>
      <c r="K5" s="9">
        <v>256</v>
      </c>
      <c r="L5" s="9">
        <f>K5*E5</f>
        <v>2560</v>
      </c>
      <c r="M5" s="18">
        <f t="shared" si="0"/>
        <v>0.34020618556701032</v>
      </c>
    </row>
    <row r="6" spans="1:13" ht="21.95" customHeight="1">
      <c r="A6" s="50" t="s">
        <v>14</v>
      </c>
      <c r="B6" s="50"/>
      <c r="C6" s="50"/>
      <c r="D6" s="50"/>
      <c r="E6" s="12"/>
      <c r="F6" s="12"/>
      <c r="G6" s="13">
        <f>SUM(G2:G5)</f>
        <v>83268</v>
      </c>
      <c r="H6" s="10"/>
      <c r="K6" s="12"/>
      <c r="L6" s="13">
        <f>SUM(L2:L5)</f>
        <v>79308</v>
      </c>
      <c r="M6" s="18">
        <f t="shared" si="0"/>
        <v>4.7557284911370512E-2</v>
      </c>
    </row>
    <row r="7" spans="1:13" ht="57" hidden="1">
      <c r="B7" s="2" t="s">
        <v>44</v>
      </c>
      <c r="C7" s="2" t="s">
        <v>45</v>
      </c>
      <c r="D7" s="14" t="s">
        <v>46</v>
      </c>
      <c r="E7" s="3">
        <v>20</v>
      </c>
      <c r="F7" s="3">
        <v>256</v>
      </c>
      <c r="G7" s="3" t="s">
        <v>47</v>
      </c>
      <c r="H7" s="15"/>
      <c r="M7" s="15"/>
    </row>
    <row r="8" spans="1:13" ht="71.25" hidden="1">
      <c r="B8" s="2" t="s">
        <v>48</v>
      </c>
      <c r="C8" s="2" t="s">
        <v>41</v>
      </c>
      <c r="D8" s="16" t="s">
        <v>49</v>
      </c>
      <c r="E8" s="3">
        <v>10</v>
      </c>
      <c r="F8" s="3">
        <v>256</v>
      </c>
      <c r="G8" s="3" t="s">
        <v>47</v>
      </c>
    </row>
    <row r="9" spans="1:13" hidden="1"/>
    <row r="10" spans="1:13" hidden="1">
      <c r="D10" s="17">
        <f>20*1200+2*2000+25000</f>
        <v>53000</v>
      </c>
    </row>
  </sheetData>
  <mergeCells count="1">
    <mergeCell ref="A6:D6"/>
  </mergeCells>
  <phoneticPr fontId="10" type="noConversion"/>
  <pageMargins left="0.75" right="0.75" top="1" bottom="1" header="0.51180555555555596" footer="0.51180555555555596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C1:E2"/>
  <sheetViews>
    <sheetView workbookViewId="0">
      <selection activeCell="E20" sqref="E20"/>
    </sheetView>
  </sheetViews>
  <sheetFormatPr defaultColWidth="9" defaultRowHeight="13.5"/>
  <cols>
    <col min="3" max="3" width="14" customWidth="1"/>
  </cols>
  <sheetData>
    <row r="1" spans="3:5" ht="18.95" customHeight="1">
      <c r="C1" t="s">
        <v>50</v>
      </c>
      <c r="E1" t="s">
        <v>51</v>
      </c>
    </row>
    <row r="2" spans="3:5" ht="23.1" customHeight="1">
      <c r="C2" t="s">
        <v>52</v>
      </c>
      <c r="E2" t="s">
        <v>53</v>
      </c>
    </row>
  </sheetData>
  <phoneticPr fontId="10" type="noConversion"/>
  <pageMargins left="0.75" right="0.75" top="1" bottom="1" header="0.51180555555555596" footer="0.51180555555555596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C30:D31"/>
  <sheetViews>
    <sheetView workbookViewId="0">
      <selection activeCell="D31" sqref="D31"/>
    </sheetView>
  </sheetViews>
  <sheetFormatPr defaultColWidth="9" defaultRowHeight="13.5"/>
  <sheetData>
    <row r="30" spans="3:4">
      <c r="D30" s="1" t="s">
        <v>54</v>
      </c>
    </row>
    <row r="31" spans="3:4">
      <c r="C31" t="s">
        <v>55</v>
      </c>
      <c r="D31" s="1">
        <f>618+4*118</f>
        <v>1090</v>
      </c>
    </row>
  </sheetData>
  <phoneticPr fontId="10" type="noConversion"/>
  <pageMargins left="0.75" right="0.75" top="1" bottom="1" header="0.51180555555555596" footer="0.51180555555555596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安播中心维修改造计划</vt:lpstr>
      <vt:lpstr>HP</vt:lpstr>
      <vt:lpstr>dell</vt:lpstr>
      <vt:lpstr>华为（CS）</vt:lpstr>
      <vt:lpstr>Sheet5</vt:lpstr>
      <vt:lpstr>Sheet1</vt:lpstr>
    </vt:vector>
  </TitlesOfParts>
  <Company>番茄花园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Ouba--zhang</cp:lastModifiedBy>
  <cp:lastPrinted>2020-03-08T13:58:30Z</cp:lastPrinted>
  <dcterms:created xsi:type="dcterms:W3CDTF">2015-09-28T02:28:00Z</dcterms:created>
  <dcterms:modified xsi:type="dcterms:W3CDTF">2020-03-08T13:59:15Z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